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<sst xmlns="http://schemas.openxmlformats.org/spreadsheetml/2006/main" count="161" uniqueCount="31">
  <si>
    <t>附件</t>
  </si>
  <si>
    <t>2025年度蚌埠市禹会区中小学教师（事业编制）公开招聘拟聘用人员名单</t>
  </si>
  <si>
    <t>序号</t>
  </si>
  <si>
    <t>招聘单位</t>
  </si>
  <si>
    <t>姓名</t>
  </si>
  <si>
    <t>岗位代码</t>
  </si>
  <si>
    <t>岗位名称</t>
  </si>
  <si>
    <t>准考证号</t>
  </si>
  <si>
    <t>体检
结果</t>
  </si>
  <si>
    <t>考察
结果</t>
  </si>
  <si>
    <t>拟聘用
情况</t>
  </si>
  <si>
    <t>蚌埠市秀水实验学校</t>
  </si>
  <si>
    <t>初中语文</t>
  </si>
  <si>
    <t>合格</t>
  </si>
  <si>
    <t>拟聘用</t>
  </si>
  <si>
    <t>初中数学</t>
  </si>
  <si>
    <t>初中政治</t>
  </si>
  <si>
    <t>初中生物学</t>
  </si>
  <si>
    <t>小学美术</t>
  </si>
  <si>
    <t>安徽省蚌埠第七中学</t>
  </si>
  <si>
    <t>初中历史</t>
  </si>
  <si>
    <t>初中英语</t>
  </si>
  <si>
    <t>蚌埠二中禹会实验学校</t>
  </si>
  <si>
    <t>蚌埠市禹会区马城中学</t>
  </si>
  <si>
    <t>安徽省蚌埠第十中学</t>
  </si>
  <si>
    <t>初中物理</t>
  </si>
  <si>
    <t>初中体育与健康</t>
  </si>
  <si>
    <t>初中化学</t>
  </si>
  <si>
    <t>小学语文</t>
  </si>
  <si>
    <t>小学数学</t>
  </si>
  <si>
    <t>初中地理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</si>
</sst>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rgb="FF333333"/>
      <name val="方正公文小标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M4" sqref="M4"/>
    </sheetView>
  </sheetViews>
  <sheetFormatPr defaultColWidth="9" defaultRowHeight="13.5"/>
  <cols>
    <col min="1" max="1" width="5.375" style="1" customWidth="1"/>
    <col min="2" max="2" width="21.25" customWidth="1"/>
    <col min="3" max="3" width="8.125" customWidth="1"/>
    <col min="5" max="5" width="15" customWidth="1"/>
    <col min="6" max="6" width="10.375" customWidth="1"/>
    <col min="7" max="7" width="6.625" customWidth="1"/>
    <col min="8" max="8" width="6.125" customWidth="1"/>
    <col min="9" max="9" width="8.125" customWidth="1"/>
  </cols>
  <sheetData>
    <row r="1" spans="1:1">
      <c r="A1" s="1" t="s">
        <v>0</v>
      </c>
    </row>
    <row r="2" ht="3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5">
        <v>1</v>
      </c>
      <c r="B4" s="6" t="s">
        <v>11</v>
      </c>
      <c r="C4" s="6" t="str">
        <f>"郑媛媛"</f>
        <v>郑媛媛</v>
      </c>
      <c r="D4" s="6" t="str">
        <f>"2501001"</f>
        <v>2501001</v>
      </c>
      <c r="E4" s="6" t="s">
        <v>12</v>
      </c>
      <c r="F4" s="6" t="str">
        <f>"25020108"</f>
        <v>25020108</v>
      </c>
      <c r="G4" s="5" t="s">
        <v>13</v>
      </c>
      <c r="H4" s="5" t="s">
        <v>13</v>
      </c>
      <c r="I4" s="5" t="s">
        <v>14</v>
      </c>
    </row>
    <row r="5" ht="20" customHeight="1" spans="1:9">
      <c r="A5" s="5">
        <v>2</v>
      </c>
      <c r="B5" s="6" t="s">
        <v>11</v>
      </c>
      <c r="C5" s="6" t="str">
        <f>"李凡苏"</f>
        <v>李凡苏</v>
      </c>
      <c r="D5" s="6" t="str">
        <f>"2501002"</f>
        <v>2501002</v>
      </c>
      <c r="E5" s="6" t="s">
        <v>15</v>
      </c>
      <c r="F5" s="6" t="str">
        <f>"25023922"</f>
        <v>25023922</v>
      </c>
      <c r="G5" s="5" t="s">
        <v>13</v>
      </c>
      <c r="H5" s="5" t="s">
        <v>13</v>
      </c>
      <c r="I5" s="5" t="s">
        <v>14</v>
      </c>
    </row>
    <row r="6" ht="20" customHeight="1" spans="1:9">
      <c r="A6" s="5">
        <v>3</v>
      </c>
      <c r="B6" s="6" t="s">
        <v>11</v>
      </c>
      <c r="C6" s="6" t="str">
        <f>"陈思婷"</f>
        <v>陈思婷</v>
      </c>
      <c r="D6" s="6" t="str">
        <f>"2501002"</f>
        <v>2501002</v>
      </c>
      <c r="E6" s="6" t="s">
        <v>15</v>
      </c>
      <c r="F6" s="6" t="str">
        <f>"25024006"</f>
        <v>25024006</v>
      </c>
      <c r="G6" s="5" t="s">
        <v>13</v>
      </c>
      <c r="H6" s="5" t="s">
        <v>13</v>
      </c>
      <c r="I6" s="5" t="s">
        <v>14</v>
      </c>
    </row>
    <row r="7" ht="20" customHeight="1" spans="1:9">
      <c r="A7" s="5">
        <v>4</v>
      </c>
      <c r="B7" s="6" t="s">
        <v>11</v>
      </c>
      <c r="C7" s="6" t="str">
        <f>"周阿芳"</f>
        <v>周阿芳</v>
      </c>
      <c r="D7" s="6" t="str">
        <f>"2501003"</f>
        <v>2501003</v>
      </c>
      <c r="E7" s="6" t="s">
        <v>16</v>
      </c>
      <c r="F7" s="6" t="str">
        <f>"25022202"</f>
        <v>25022202</v>
      </c>
      <c r="G7" s="5" t="s">
        <v>13</v>
      </c>
      <c r="H7" s="5" t="s">
        <v>13</v>
      </c>
      <c r="I7" s="5" t="s">
        <v>14</v>
      </c>
    </row>
    <row r="8" ht="20" customHeight="1" spans="1:9">
      <c r="A8" s="5">
        <v>5</v>
      </c>
      <c r="B8" s="6" t="s">
        <v>11</v>
      </c>
      <c r="C8" s="6" t="str">
        <f>"史进雲"</f>
        <v>史进雲</v>
      </c>
      <c r="D8" s="6" t="str">
        <f>"2501004"</f>
        <v>2501004</v>
      </c>
      <c r="E8" s="6" t="s">
        <v>17</v>
      </c>
      <c r="F8" s="6" t="str">
        <f>"25021523"</f>
        <v>25021523</v>
      </c>
      <c r="G8" s="5" t="s">
        <v>13</v>
      </c>
      <c r="H8" s="5" t="s">
        <v>13</v>
      </c>
      <c r="I8" s="5" t="s">
        <v>14</v>
      </c>
    </row>
    <row r="9" ht="20" customHeight="1" spans="1:9">
      <c r="A9" s="5">
        <v>6</v>
      </c>
      <c r="B9" s="6" t="s">
        <v>11</v>
      </c>
      <c r="C9" s="6" t="str">
        <f>"左陈艳"</f>
        <v>左陈艳</v>
      </c>
      <c r="D9" s="6" t="str">
        <f>"2501005"</f>
        <v>2501005</v>
      </c>
      <c r="E9" s="6" t="s">
        <v>18</v>
      </c>
      <c r="F9" s="6" t="str">
        <f>"25014710"</f>
        <v>25014710</v>
      </c>
      <c r="G9" s="5" t="s">
        <v>13</v>
      </c>
      <c r="H9" s="5" t="s">
        <v>13</v>
      </c>
      <c r="I9" s="5" t="s">
        <v>14</v>
      </c>
    </row>
    <row r="10" ht="20" customHeight="1" spans="1:9">
      <c r="A10" s="5">
        <v>7</v>
      </c>
      <c r="B10" s="6" t="s">
        <v>19</v>
      </c>
      <c r="C10" s="6" t="str">
        <f>"王雨薇"</f>
        <v>王雨薇</v>
      </c>
      <c r="D10" s="6" t="str">
        <f>"2501006"</f>
        <v>2501006</v>
      </c>
      <c r="E10" s="6" t="s">
        <v>20</v>
      </c>
      <c r="F10" s="6" t="str">
        <f>"25021901"</f>
        <v>25021901</v>
      </c>
      <c r="G10" s="5" t="s">
        <v>13</v>
      </c>
      <c r="H10" s="5" t="s">
        <v>13</v>
      </c>
      <c r="I10" s="5" t="s">
        <v>14</v>
      </c>
    </row>
    <row r="11" ht="20" customHeight="1" spans="1:9">
      <c r="A11" s="5">
        <v>8</v>
      </c>
      <c r="B11" s="6" t="s">
        <v>19</v>
      </c>
      <c r="C11" s="6" t="str">
        <f>"唐庆雨"</f>
        <v>唐庆雨</v>
      </c>
      <c r="D11" s="6" t="str">
        <f>"2501007"</f>
        <v>2501007</v>
      </c>
      <c r="E11" s="6" t="s">
        <v>21</v>
      </c>
      <c r="F11" s="6" t="str">
        <f>"25022421"</f>
        <v>25022421</v>
      </c>
      <c r="G11" s="5" t="s">
        <v>13</v>
      </c>
      <c r="H11" s="5" t="s">
        <v>13</v>
      </c>
      <c r="I11" s="5" t="s">
        <v>14</v>
      </c>
    </row>
    <row r="12" ht="20" customHeight="1" spans="1:9">
      <c r="A12" s="5">
        <v>9</v>
      </c>
      <c r="B12" s="6" t="s">
        <v>22</v>
      </c>
      <c r="C12" s="6" t="str">
        <f>"叶雯"</f>
        <v>叶雯</v>
      </c>
      <c r="D12" s="6" t="str">
        <f t="shared" ref="D12:D14" si="0">"2501008"</f>
        <v>2501008</v>
      </c>
      <c r="E12" s="6" t="s">
        <v>15</v>
      </c>
      <c r="F12" s="6" t="str">
        <f>"25024019"</f>
        <v>25024019</v>
      </c>
      <c r="G12" s="5" t="s">
        <v>13</v>
      </c>
      <c r="H12" s="5" t="s">
        <v>13</v>
      </c>
      <c r="I12" s="5" t="s">
        <v>14</v>
      </c>
    </row>
    <row r="13" ht="20" customHeight="1" spans="1:9">
      <c r="A13" s="5">
        <v>10</v>
      </c>
      <c r="B13" s="6" t="s">
        <v>22</v>
      </c>
      <c r="C13" s="6" t="str">
        <f>"钱辉"</f>
        <v>钱辉</v>
      </c>
      <c r="D13" s="6" t="str">
        <f t="shared" si="0"/>
        <v>2501008</v>
      </c>
      <c r="E13" s="6" t="s">
        <v>15</v>
      </c>
      <c r="F13" s="6" t="str">
        <f>"25024126"</f>
        <v>25024126</v>
      </c>
      <c r="G13" s="5" t="s">
        <v>13</v>
      </c>
      <c r="H13" s="5" t="s">
        <v>13</v>
      </c>
      <c r="I13" s="5" t="s">
        <v>14</v>
      </c>
    </row>
    <row r="14" ht="20" customHeight="1" spans="1:9">
      <c r="A14" s="5">
        <v>11</v>
      </c>
      <c r="B14" s="6" t="s">
        <v>22</v>
      </c>
      <c r="C14" s="6" t="str">
        <f>"周阿敏"</f>
        <v>周阿敏</v>
      </c>
      <c r="D14" s="6" t="str">
        <f t="shared" si="0"/>
        <v>2501008</v>
      </c>
      <c r="E14" s="6" t="s">
        <v>15</v>
      </c>
      <c r="F14" s="6" t="str">
        <f>"25024112"</f>
        <v>25024112</v>
      </c>
      <c r="G14" s="5" t="s">
        <v>13</v>
      </c>
      <c r="H14" s="5" t="s">
        <v>13</v>
      </c>
      <c r="I14" s="5" t="s">
        <v>14</v>
      </c>
    </row>
    <row r="15" ht="20" customHeight="1" spans="1:9">
      <c r="A15" s="5">
        <v>12</v>
      </c>
      <c r="B15" s="6" t="s">
        <v>22</v>
      </c>
      <c r="C15" s="6" t="str">
        <f>"黄雅妹"</f>
        <v>黄雅妹</v>
      </c>
      <c r="D15" s="6" t="str">
        <f t="shared" ref="D15:D17" si="1">"2501009"</f>
        <v>2501009</v>
      </c>
      <c r="E15" s="6" t="s">
        <v>21</v>
      </c>
      <c r="F15" s="6" t="str">
        <f>"25022519"</f>
        <v>25022519</v>
      </c>
      <c r="G15" s="5" t="s">
        <v>13</v>
      </c>
      <c r="H15" s="5" t="s">
        <v>13</v>
      </c>
      <c r="I15" s="5" t="s">
        <v>14</v>
      </c>
    </row>
    <row r="16" ht="20" customHeight="1" spans="1:9">
      <c r="A16" s="5">
        <v>13</v>
      </c>
      <c r="B16" s="6" t="s">
        <v>22</v>
      </c>
      <c r="C16" s="6" t="str">
        <f>"李秋瑾"</f>
        <v>李秋瑾</v>
      </c>
      <c r="D16" s="6" t="str">
        <f t="shared" si="1"/>
        <v>2501009</v>
      </c>
      <c r="E16" s="6" t="s">
        <v>21</v>
      </c>
      <c r="F16" s="6" t="str">
        <f>"25022614"</f>
        <v>25022614</v>
      </c>
      <c r="G16" s="5" t="s">
        <v>13</v>
      </c>
      <c r="H16" s="5" t="s">
        <v>13</v>
      </c>
      <c r="I16" s="5" t="s">
        <v>14</v>
      </c>
    </row>
    <row r="17" ht="20" customHeight="1" spans="1:9">
      <c r="A17" s="5">
        <v>14</v>
      </c>
      <c r="B17" s="6" t="s">
        <v>22</v>
      </c>
      <c r="C17" s="6" t="str">
        <f>"程思佳"</f>
        <v>程思佳</v>
      </c>
      <c r="D17" s="6" t="str">
        <f t="shared" si="1"/>
        <v>2501009</v>
      </c>
      <c r="E17" s="6" t="s">
        <v>21</v>
      </c>
      <c r="F17" s="6" t="str">
        <f>"25022616"</f>
        <v>25022616</v>
      </c>
      <c r="G17" s="5" t="s">
        <v>13</v>
      </c>
      <c r="H17" s="5" t="s">
        <v>13</v>
      </c>
      <c r="I17" s="5" t="s">
        <v>14</v>
      </c>
    </row>
    <row r="18" ht="20" customHeight="1" spans="1:9">
      <c r="A18" s="5">
        <v>15</v>
      </c>
      <c r="B18" s="6" t="s">
        <v>23</v>
      </c>
      <c r="C18" s="6" t="str">
        <f>"张莉"</f>
        <v>张莉</v>
      </c>
      <c r="D18" s="6" t="str">
        <f>"2501010"</f>
        <v>2501010</v>
      </c>
      <c r="E18" s="6" t="s">
        <v>21</v>
      </c>
      <c r="F18" s="6" t="str">
        <f>"25022715"</f>
        <v>25022715</v>
      </c>
      <c r="G18" s="5" t="s">
        <v>13</v>
      </c>
      <c r="H18" s="5" t="s">
        <v>13</v>
      </c>
      <c r="I18" s="5" t="s">
        <v>14</v>
      </c>
    </row>
    <row r="19" ht="20" customHeight="1" spans="1:9">
      <c r="A19" s="5">
        <v>16</v>
      </c>
      <c r="B19" s="6" t="s">
        <v>23</v>
      </c>
      <c r="C19" s="6" t="str">
        <f>"陈星雨"</f>
        <v>陈星雨</v>
      </c>
      <c r="D19" s="6" t="str">
        <f>"2501011"</f>
        <v>2501011</v>
      </c>
      <c r="E19" s="6" t="s">
        <v>16</v>
      </c>
      <c r="F19" s="6" t="str">
        <f>"25022204"</f>
        <v>25022204</v>
      </c>
      <c r="G19" s="5" t="s">
        <v>13</v>
      </c>
      <c r="H19" s="5" t="s">
        <v>13</v>
      </c>
      <c r="I19" s="5" t="s">
        <v>14</v>
      </c>
    </row>
    <row r="20" ht="20" customHeight="1" spans="1:9">
      <c r="A20" s="5">
        <v>17</v>
      </c>
      <c r="B20" s="6" t="s">
        <v>24</v>
      </c>
      <c r="C20" s="6" t="str">
        <f>"陈屹璇"</f>
        <v>陈屹璇</v>
      </c>
      <c r="D20" s="6" t="str">
        <f>"2501012"</f>
        <v>2501012</v>
      </c>
      <c r="E20" s="6" t="s">
        <v>12</v>
      </c>
      <c r="F20" s="6" t="str">
        <f>"25020126"</f>
        <v>25020126</v>
      </c>
      <c r="G20" s="5" t="s">
        <v>13</v>
      </c>
      <c r="H20" s="5" t="s">
        <v>13</v>
      </c>
      <c r="I20" s="5" t="s">
        <v>14</v>
      </c>
    </row>
    <row r="21" ht="20" customHeight="1" spans="1:9">
      <c r="A21" s="5">
        <v>18</v>
      </c>
      <c r="B21" s="6" t="s">
        <v>24</v>
      </c>
      <c r="C21" s="6" t="str">
        <f>"朱旭磊"</f>
        <v>朱旭磊</v>
      </c>
      <c r="D21" s="6" t="str">
        <f>"2501013"</f>
        <v>2501013</v>
      </c>
      <c r="E21" s="6" t="s">
        <v>25</v>
      </c>
      <c r="F21" s="6" t="str">
        <f>"25025504"</f>
        <v>25025504</v>
      </c>
      <c r="G21" s="5" t="s">
        <v>13</v>
      </c>
      <c r="H21" s="5" t="s">
        <v>13</v>
      </c>
      <c r="I21" s="5" t="s">
        <v>14</v>
      </c>
    </row>
    <row r="22" ht="20" customHeight="1" spans="1:9">
      <c r="A22" s="5">
        <v>19</v>
      </c>
      <c r="B22" s="6" t="s">
        <v>24</v>
      </c>
      <c r="C22" s="6" t="str">
        <f>"周国庆"</f>
        <v>周国庆</v>
      </c>
      <c r="D22" s="6" t="str">
        <f>"2501014"</f>
        <v>2501014</v>
      </c>
      <c r="E22" s="6" t="s">
        <v>20</v>
      </c>
      <c r="F22" s="6" t="str">
        <f>"25021914"</f>
        <v>25021914</v>
      </c>
      <c r="G22" s="5" t="s">
        <v>13</v>
      </c>
      <c r="H22" s="5" t="s">
        <v>13</v>
      </c>
      <c r="I22" s="5" t="s">
        <v>14</v>
      </c>
    </row>
    <row r="23" ht="20" customHeight="1" spans="1:9">
      <c r="A23" s="5">
        <v>20</v>
      </c>
      <c r="B23" s="6" t="s">
        <v>24</v>
      </c>
      <c r="C23" s="6" t="str">
        <f>"刘建军"</f>
        <v>刘建军</v>
      </c>
      <c r="D23" s="6" t="str">
        <f>"2501015"</f>
        <v>2501015</v>
      </c>
      <c r="E23" s="6" t="s">
        <v>26</v>
      </c>
      <c r="F23" s="6" t="str">
        <f>"25025010"</f>
        <v>25025010</v>
      </c>
      <c r="G23" s="5" t="s">
        <v>13</v>
      </c>
      <c r="H23" s="5" t="s">
        <v>13</v>
      </c>
      <c r="I23" s="5" t="s">
        <v>14</v>
      </c>
    </row>
    <row r="24" ht="20" customHeight="1" spans="1:9">
      <c r="A24" s="5">
        <v>21</v>
      </c>
      <c r="B24" s="6" t="s">
        <v>11</v>
      </c>
      <c r="C24" s="6" t="str">
        <f>"孙妮娜"</f>
        <v>孙妮娜</v>
      </c>
      <c r="D24" s="6" t="str">
        <f>"2501016"</f>
        <v>2501016</v>
      </c>
      <c r="E24" s="6" t="s">
        <v>12</v>
      </c>
      <c r="F24" s="6" t="str">
        <f>"25020216"</f>
        <v>25020216</v>
      </c>
      <c r="G24" s="5" t="s">
        <v>13</v>
      </c>
      <c r="H24" s="5" t="s">
        <v>13</v>
      </c>
      <c r="I24" s="5" t="s">
        <v>14</v>
      </c>
    </row>
    <row r="25" ht="20" customHeight="1" spans="1:9">
      <c r="A25" s="5">
        <v>22</v>
      </c>
      <c r="B25" s="6" t="s">
        <v>11</v>
      </c>
      <c r="C25" s="6" t="str">
        <f>"诸葛慧"</f>
        <v>诸葛慧</v>
      </c>
      <c r="D25" s="6" t="str">
        <f>"2501017"</f>
        <v>2501017</v>
      </c>
      <c r="E25" s="6" t="s">
        <v>21</v>
      </c>
      <c r="F25" s="6" t="str">
        <f>"25022803"</f>
        <v>25022803</v>
      </c>
      <c r="G25" s="5" t="s">
        <v>13</v>
      </c>
      <c r="H25" s="5" t="s">
        <v>13</v>
      </c>
      <c r="I25" s="5" t="s">
        <v>14</v>
      </c>
    </row>
    <row r="26" ht="20" customHeight="1" spans="1:9">
      <c r="A26" s="5">
        <v>23</v>
      </c>
      <c r="B26" s="6" t="s">
        <v>11</v>
      </c>
      <c r="C26" s="6" t="str">
        <f>"常诺"</f>
        <v>常诺</v>
      </c>
      <c r="D26" s="6" t="str">
        <f>"2501018"</f>
        <v>2501018</v>
      </c>
      <c r="E26" s="6" t="s">
        <v>20</v>
      </c>
      <c r="F26" s="6" t="str">
        <f>"25021926"</f>
        <v>25021926</v>
      </c>
      <c r="G26" s="5" t="s">
        <v>13</v>
      </c>
      <c r="H26" s="5" t="s">
        <v>13</v>
      </c>
      <c r="I26" s="5" t="s">
        <v>14</v>
      </c>
    </row>
    <row r="27" ht="20" customHeight="1" spans="1:9">
      <c r="A27" s="5">
        <v>24</v>
      </c>
      <c r="B27" s="6" t="s">
        <v>11</v>
      </c>
      <c r="C27" s="6" t="str">
        <f>"杨旭"</f>
        <v>杨旭</v>
      </c>
      <c r="D27" s="6" t="str">
        <f>"2501019"</f>
        <v>2501019</v>
      </c>
      <c r="E27" s="6" t="s">
        <v>25</v>
      </c>
      <c r="F27" s="6" t="str">
        <f>"25025513"</f>
        <v>25025513</v>
      </c>
      <c r="G27" s="5" t="s">
        <v>13</v>
      </c>
      <c r="H27" s="5" t="s">
        <v>13</v>
      </c>
      <c r="I27" s="5" t="s">
        <v>14</v>
      </c>
    </row>
    <row r="28" ht="20" customHeight="1" spans="1:9">
      <c r="A28" s="5">
        <v>25</v>
      </c>
      <c r="B28" s="6" t="s">
        <v>11</v>
      </c>
      <c r="C28" s="6" t="str">
        <f>"李巧丽"</f>
        <v>李巧丽</v>
      </c>
      <c r="D28" s="6" t="str">
        <f>"2501020"</f>
        <v>2501020</v>
      </c>
      <c r="E28" s="6" t="s">
        <v>27</v>
      </c>
      <c r="F28" s="6" t="str">
        <f>"25021405"</f>
        <v>25021405</v>
      </c>
      <c r="G28" s="5" t="s">
        <v>13</v>
      </c>
      <c r="H28" s="5" t="s">
        <v>13</v>
      </c>
      <c r="I28" s="5" t="s">
        <v>14</v>
      </c>
    </row>
    <row r="29" ht="20" customHeight="1" spans="1:9">
      <c r="A29" s="5">
        <v>26</v>
      </c>
      <c r="B29" s="6" t="s">
        <v>11</v>
      </c>
      <c r="C29" s="6" t="str">
        <f>"王文豪"</f>
        <v>王文豪</v>
      </c>
      <c r="D29" s="6" t="str">
        <f>"2501021"</f>
        <v>2501021</v>
      </c>
      <c r="E29" s="6" t="s">
        <v>26</v>
      </c>
      <c r="F29" s="6" t="str">
        <f>"25025105"</f>
        <v>25025105</v>
      </c>
      <c r="G29" s="5" t="s">
        <v>13</v>
      </c>
      <c r="H29" s="5" t="s">
        <v>13</v>
      </c>
      <c r="I29" s="5" t="s">
        <v>14</v>
      </c>
    </row>
    <row r="30" ht="20" customHeight="1" spans="1:9">
      <c r="A30" s="5">
        <v>27</v>
      </c>
      <c r="B30" s="6" t="s">
        <v>11</v>
      </c>
      <c r="C30" s="6" t="str">
        <f>"汤梦云"</f>
        <v>汤梦云</v>
      </c>
      <c r="D30" s="6" t="str">
        <f>"2501022"</f>
        <v>2501022</v>
      </c>
      <c r="E30" s="6" t="s">
        <v>28</v>
      </c>
      <c r="F30" s="6" t="str">
        <f>"25010117"</f>
        <v>25010117</v>
      </c>
      <c r="G30" s="5" t="s">
        <v>13</v>
      </c>
      <c r="H30" s="5" t="s">
        <v>13</v>
      </c>
      <c r="I30" s="5" t="s">
        <v>14</v>
      </c>
    </row>
    <row r="31" ht="20" customHeight="1" spans="1:9">
      <c r="A31" s="5">
        <v>28</v>
      </c>
      <c r="B31" s="6" t="s">
        <v>11</v>
      </c>
      <c r="C31" s="6" t="str">
        <f>"崔辉"</f>
        <v>崔辉</v>
      </c>
      <c r="D31" s="6" t="str">
        <f>"2501023"</f>
        <v>2501023</v>
      </c>
      <c r="E31" s="6" t="s">
        <v>29</v>
      </c>
      <c r="F31" s="6" t="str">
        <f>"25012618"</f>
        <v>25012618</v>
      </c>
      <c r="G31" s="5" t="s">
        <v>13</v>
      </c>
      <c r="H31" s="5" t="s">
        <v>13</v>
      </c>
      <c r="I31" s="5" t="s">
        <v>14</v>
      </c>
    </row>
    <row r="32" ht="20" customHeight="1" spans="1:9">
      <c r="A32" s="5">
        <v>29</v>
      </c>
      <c r="B32" s="6" t="s">
        <v>22</v>
      </c>
      <c r="C32" s="6" t="str">
        <f>"梁铭峰"</f>
        <v>梁铭峰</v>
      </c>
      <c r="D32" s="6" t="str">
        <f>"2501024"</f>
        <v>2501024</v>
      </c>
      <c r="E32" s="6" t="s">
        <v>15</v>
      </c>
      <c r="F32" s="6" t="str">
        <f>"25024205"</f>
        <v>25024205</v>
      </c>
      <c r="G32" s="5" t="s">
        <v>13</v>
      </c>
      <c r="H32" s="5" t="s">
        <v>13</v>
      </c>
      <c r="I32" s="5" t="s">
        <v>14</v>
      </c>
    </row>
    <row r="33" ht="20" customHeight="1" spans="1:9">
      <c r="A33" s="5">
        <v>30</v>
      </c>
      <c r="B33" s="6" t="s">
        <v>24</v>
      </c>
      <c r="C33" s="6" t="str">
        <f>"强雅欣"</f>
        <v>强雅欣</v>
      </c>
      <c r="D33" s="6" t="str">
        <f>"2501025"</f>
        <v>2501025</v>
      </c>
      <c r="E33" s="6" t="s">
        <v>30</v>
      </c>
      <c r="F33" s="6" t="str">
        <f>"25021210"</f>
        <v>25021210</v>
      </c>
      <c r="G33" s="5" t="s">
        <v>13</v>
      </c>
      <c r="H33" s="5" t="s">
        <v>13</v>
      </c>
      <c r="I33" s="5" t="s">
        <v>14</v>
      </c>
    </row>
  </sheetData>
  <mergeCells count="1">
    <mergeCell ref="A2:I2"/>
  </mergeCells>
  <pageMargins left="0.550694444444444" right="0.511805555555556" top="0.747916666666667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WPS_1729066220</cp:lastModifiedBy>
  <dcterms:created xsi:type="dcterms:W3CDTF">2025-07-30T02:17:00Z</dcterms:created>
  <dcterms:modified xsi:type="dcterms:W3CDTF">2025-07-30T03:17:10Z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B7A99F2382C34A7DAACDDDFAE039957A_11</vt:lpwstr>
  </property>
  <property fmtid="{D5CDD505-2E9C-101B-9397-08002B2CF9AE}" pid="3" name="KSOProductBuildVer">
    <vt:lpwstr>2052-12.1.0.21171</vt:lpwstr>
  </property>
</Properties>
</file>